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FCAC3FE-AA1B-44CD-B03B-6B6052B9A2F9}" xr6:coauthVersionLast="47" xr6:coauthVersionMax="47" xr10:uidLastSave="{00000000-0000-0000-0000-000000000000}"/>
  <bookViews>
    <workbookView xWindow="1065" yWindow="1500" windowWidth="24270" windowHeight="13470" xr2:uid="{00000000-000D-0000-FFFF-FFFF00000000}"/>
  </bookViews>
  <sheets>
    <sheet name="2026" sheetId="4" r:id="rId1"/>
    <sheet name="Лист1" sheetId="5" r:id="rId2"/>
  </sheets>
  <definedNames>
    <definedName name="_xlnm.Print_Area" localSheetId="0">'2026'!$A$1:$M$32</definedName>
    <definedName name="_xlnm.Print_Area" localSheetId="1">Лист1!$A$1:$M$12</definedName>
  </definedNames>
  <calcPr calcId="181029"/>
</workbook>
</file>

<file path=xl/calcChain.xml><?xml version="1.0" encoding="utf-8"?>
<calcChain xmlns="http://schemas.openxmlformats.org/spreadsheetml/2006/main">
  <c r="M14" i="4" l="1"/>
  <c r="M27" i="4"/>
  <c r="H13" i="4" l="1"/>
  <c r="M15" i="4"/>
  <c r="H15" i="4"/>
  <c r="G16" i="4"/>
  <c r="M13" i="4"/>
  <c r="C16" i="4"/>
  <c r="M16" i="4" l="1"/>
  <c r="I16" i="4"/>
  <c r="K16" i="4"/>
  <c r="L16" i="4"/>
  <c r="G19" i="4"/>
  <c r="I19" i="4"/>
  <c r="K19" i="4"/>
  <c r="L19" i="4"/>
  <c r="C19" i="4"/>
  <c r="M19" i="4"/>
  <c r="D13" i="4"/>
  <c r="C25" i="4" l="1"/>
  <c r="M25" i="4"/>
  <c r="H25" i="4" l="1"/>
  <c r="I25" i="4"/>
  <c r="K25" i="4"/>
  <c r="L25" i="4"/>
  <c r="J24" i="4"/>
  <c r="G24" i="4"/>
  <c r="J22" i="4"/>
  <c r="J23" i="4"/>
  <c r="J21" i="4"/>
  <c r="J18" i="4"/>
  <c r="J19" i="4" s="1"/>
  <c r="H18" i="4"/>
  <c r="H19" i="4" s="1"/>
  <c r="H14" i="4"/>
  <c r="H16" i="4" s="1"/>
  <c r="J25" i="4" l="1"/>
  <c r="J15" i="4" l="1"/>
  <c r="K28" i="4"/>
  <c r="J13" i="4" l="1"/>
  <c r="G23" i="4"/>
  <c r="G22" i="4"/>
  <c r="G21" i="4"/>
  <c r="L28" i="4"/>
  <c r="M28" i="4"/>
  <c r="M29" i="4" s="1"/>
  <c r="G25" i="4" l="1"/>
  <c r="D14" i="4" l="1"/>
  <c r="D16" i="4" s="1"/>
  <c r="J27" i="4" l="1"/>
  <c r="J28" i="4" s="1"/>
  <c r="H27" i="4" l="1"/>
  <c r="G27" i="4"/>
  <c r="H28" i="4" l="1"/>
  <c r="I28" i="4"/>
  <c r="G28" i="4" l="1"/>
  <c r="J14" i="4" l="1"/>
  <c r="J16" i="4" s="1"/>
  <c r="J29" i="4" l="1"/>
  <c r="G29" i="4"/>
  <c r="L29" i="4"/>
  <c r="K29" i="4"/>
  <c r="I29" i="4"/>
  <c r="H29" i="4"/>
  <c r="D29" i="4"/>
</calcChain>
</file>

<file path=xl/sharedStrings.xml><?xml version="1.0" encoding="utf-8"?>
<sst xmlns="http://schemas.openxmlformats.org/spreadsheetml/2006/main" count="91" uniqueCount="66">
  <si>
    <t>УТВЕРЖДЕНО</t>
  </si>
  <si>
    <t xml:space="preserve">Решение </t>
  </si>
  <si>
    <t>№ п/п</t>
  </si>
  <si>
    <t>Наименование объекта</t>
  </si>
  <si>
    <t>Общая площадь квартир жилых домов, кв.м.</t>
  </si>
  <si>
    <t>Ввод площади в текущем году, кв.м.</t>
  </si>
  <si>
    <t>Стоимость проведения капитального ремонта, руб.</t>
  </si>
  <si>
    <t>всего</t>
  </si>
  <si>
    <t>в том числе</t>
  </si>
  <si>
    <t>бюджет</t>
  </si>
  <si>
    <t>Раздел I. Объекты с вводом площади в текущем году</t>
  </si>
  <si>
    <t>Информация по объектам текущего графика капитального ремонта жилищного фонда</t>
  </si>
  <si>
    <t xml:space="preserve">Сроки проведения капитального ремонта </t>
  </si>
  <si>
    <t>Стоимость 1 кв.м., руб.</t>
  </si>
  <si>
    <t>Подрядная организация</t>
  </si>
  <si>
    <t xml:space="preserve">начало, месяц, год </t>
  </si>
  <si>
    <t>окончание, месяц, год</t>
  </si>
  <si>
    <t>ВСЕГО:</t>
  </si>
  <si>
    <t>Итого:</t>
  </si>
  <si>
    <t>Виды ремонтно-строительных работ</t>
  </si>
  <si>
    <t>январь</t>
  </si>
  <si>
    <t>Раздел III. Разработка проектной документации</t>
  </si>
  <si>
    <t>Раздел II. Объекты без ввода площади в текущем году</t>
  </si>
  <si>
    <t>Раздел IV. Затраты заказчика</t>
  </si>
  <si>
    <t>декабрь</t>
  </si>
  <si>
    <t>Нормативный срок производства работ, мес.</t>
  </si>
  <si>
    <t>август</t>
  </si>
  <si>
    <t>Капитальный ремонт жилого дома  № 17 по ул. Зеленая в  д. Кабище  Городокского района</t>
  </si>
  <si>
    <t>Капитальный ремонт жилого дома  № 21 по ул. Зеленая в  д. Кабище  Городокского района</t>
  </si>
  <si>
    <t>Капитальный ремонт жилого дома  № 23 по ул. Зеленая в  д. Кабище  Городокского района</t>
  </si>
  <si>
    <t>октябрь</t>
  </si>
  <si>
    <t>июль</t>
  </si>
  <si>
    <t>май</t>
  </si>
  <si>
    <t>Капитальный ремонт жилого дома №109, по ул. Центральная  в аг.Веремеевка Городокского района</t>
  </si>
  <si>
    <t xml:space="preserve">процедура выбора подрядчика </t>
  </si>
  <si>
    <t>Первый заместитель директора-главный инженер УКПП "Витебское ГЖКХ"                Курганов И.Б.</t>
  </si>
  <si>
    <t xml:space="preserve">Ремонт кровли, ремонт балконов, замена оконных и дверных заполнений, замена магистралей и части стояковсистемы отопления по подвалу, замена стояков и магистралей ХГВ и канализации, замена системы электроснабжения </t>
  </si>
  <si>
    <t>Капитальный ремонт жилого дома №3, по ул. Рудыка в аг.Бычиха  Городокского района</t>
  </si>
  <si>
    <t>Капитальный ремонт жилого дома №28 по ул. Гагарина в г.Городок</t>
  </si>
  <si>
    <t>Использовано средств на 01.01.2026 г., руб</t>
  </si>
  <si>
    <t>кредиторская задолженность на 01.01.2026 г.</t>
  </si>
  <si>
    <t>стоимость работ на 2026 год</t>
  </si>
  <si>
    <t>сентябрь</t>
  </si>
  <si>
    <t>март</t>
  </si>
  <si>
    <t>КУП "Городокское ПК и ТС"</t>
  </si>
  <si>
    <t>ГП "Шумилинская ПМК-70"</t>
  </si>
  <si>
    <t>Капитальный ремонт жилого дома № 22 по ул. Толкачева  в г.Городок</t>
  </si>
  <si>
    <t>апрель</t>
  </si>
  <si>
    <t>Услуги технического и авторского надзора, центра по ценообразованию,  инспекции департамента госстройнадзора, подготовки к вводу объектов и др.</t>
  </si>
  <si>
    <t xml:space="preserve">Капитальный ремонт жилого дома №18 по ул. Толкачева  в г.Городок </t>
  </si>
  <si>
    <t>Капитальный ремонт жилого дома №3 по ул. Рудыка в аг.Бычиха  Городокского района</t>
  </si>
  <si>
    <t>сумма от внесения платы за капитальный ремонт гражданами и арендаторами нежилых помещений</t>
  </si>
  <si>
    <t>сметная</t>
  </si>
  <si>
    <t>договорная</t>
  </si>
  <si>
    <t>Ремонт скатной кровли из хризотилцементных листов, устройство водосточной системы, ремонт вентшахт, замена утеплителя на чердаке, замена оконных и дверных заполнений в местах общего пользования, ремонт входной группы, замена отмостки, замена ВРУ, этажныхщитов, светильников В МОП, устройство молниезащиты, установка АПИ в жилых комнатах квартир.</t>
  </si>
  <si>
    <t>Ремонт скатной кровли из хризотилцементных листов, устройство водосточной системы, ремонт вентшахт, устранение сырости и продуваемости торцов методлом "легкая штукатурная система", замена оконных и дверных заполнений в МОП, частичный ремонт балконов, замена ограждений балконов, ремонт входной группы, замена отмостки, замена магистральных трубопроводов и стояков системы отопления, ВК, установка полотенцесушителей, замена ВРУ, распределительных щитов, светильников в МОП, устройство молниезащиты, установка АПИ в жилых комнатах квартир.</t>
  </si>
  <si>
    <t xml:space="preserve">Ремонт скатной кровли из хризотилцементных листов с устройством водосточной системы, ремонт стяжки, плит и ограждения балконов, замена оконных и дверных заполнений в местах общего пользования, ремонт входных групп, замена магистралей и части стояков системы отопления по подвалу,замена стояков и магистралей ХГВ и канализации, замена ВРУ, распределительныхщитов, светильников в МОП, устройство молниезащиты, установка АПИ в жилых комнатах квартир.  </t>
  </si>
  <si>
    <t>План финансирования 2026 года, руб.</t>
  </si>
  <si>
    <t>начало месяц, год</t>
  </si>
  <si>
    <t>окончание месяц, год</t>
  </si>
  <si>
    <t>Сроки проведения капитального ремонта</t>
  </si>
  <si>
    <t>февраль</t>
  </si>
  <si>
    <t xml:space="preserve">Городокского РИК </t>
  </si>
  <si>
    <t>ТЕКУЩИЙ ГРАФИК</t>
  </si>
  <si>
    <t>капитального ремонта жилищного фонда 2026 год</t>
  </si>
  <si>
    <t>16.01.2026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</si>
</sst>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rebuchet MS"/>
      <family val="2"/>
      <charset val="204"/>
    </font>
    <font>
      <sz val="12"/>
      <color theme="1"/>
      <name val="Trebuchet MS"/>
      <family val="2"/>
      <charset val="204"/>
    </font>
    <font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" fontId="0" fillId="0" borderId="0" xfId="0" applyNumberFormat="1"/>
    <xf numFmtId="0" fontId="5" fillId="0" borderId="0" xfId="0" applyFont="1"/>
    <xf numFmtId="0" fontId="6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/>
    <xf numFmtId="0" fontId="2" fillId="0" borderId="0" xfId="0" applyFont="1" applyAlignment="1">
      <alignment vertical="top" wrapText="1"/>
    </xf>
    <xf numFmtId="0" fontId="8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4" fontId="2" fillId="0" borderId="1" xfId="0" applyNumberFormat="1" applyFont="1" applyBorder="1" applyAlignment="1">
      <alignment horizontal="left" vertical="distributed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11" fillId="0" borderId="1" xfId="0" applyFont="1" applyBorder="1"/>
    <xf numFmtId="3" fontId="11" fillId="0" borderId="1" xfId="0" applyNumberFormat="1" applyFont="1" applyBorder="1"/>
    <xf numFmtId="17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/>
    <xf numFmtId="3" fontId="11" fillId="0" borderId="0" xfId="0" applyNumberFormat="1" applyFont="1"/>
    <xf numFmtId="2" fontId="0" fillId="0" borderId="0" xfId="0" applyNumberFormat="1"/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12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top" wrapText="1"/>
    </xf>
    <xf numFmtId="0" fontId="16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4" fontId="3" fillId="0" borderId="0" xfId="0" applyNumberFormat="1" applyFont="1" applyAlignment="1">
      <alignment horizontal="left" vertical="center" wrapText="1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3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view="pageBreakPreview" topLeftCell="A21" zoomScale="90" zoomScaleNormal="120" zoomScaleSheetLayoutView="90" workbookViewId="0">
      <selection sqref="A1:M22"/>
    </sheetView>
  </sheetViews>
  <sheetFormatPr defaultRowHeight="15" x14ac:dyDescent="0.25"/>
  <cols>
    <col min="1" max="1" width="3.5703125" customWidth="1"/>
    <col min="2" max="2" width="29.42578125" customWidth="1"/>
    <col min="3" max="3" width="11" customWidth="1"/>
    <col min="4" max="4" width="11.5703125" customWidth="1"/>
    <col min="5" max="5" width="9" customWidth="1"/>
    <col min="6" max="6" width="10.140625" customWidth="1"/>
    <col min="7" max="7" width="12.140625" customWidth="1"/>
    <col min="8" max="8" width="11.42578125" customWidth="1"/>
    <col min="9" max="9" width="12.7109375" customWidth="1"/>
    <col min="10" max="10" width="11.85546875" customWidth="1"/>
    <col min="11" max="11" width="13.7109375" customWidth="1"/>
    <col min="12" max="12" width="12.28515625" customWidth="1"/>
    <col min="13" max="13" width="19.7109375" customWidth="1"/>
    <col min="14" max="14" width="19" customWidth="1"/>
    <col min="15" max="15" width="11.42578125" customWidth="1"/>
    <col min="16" max="16" width="15.5703125" customWidth="1"/>
    <col min="17" max="17" width="14" customWidth="1"/>
    <col min="19" max="19" width="15" customWidth="1"/>
    <col min="20" max="20" width="13.140625" customWidth="1"/>
    <col min="21" max="21" width="14.7109375" customWidth="1"/>
  </cols>
  <sheetData>
    <row r="1" spans="1:21" ht="19.5" x14ac:dyDescent="0.3">
      <c r="A1" s="1"/>
      <c r="B1" s="1"/>
      <c r="C1" s="2"/>
      <c r="D1" s="33"/>
      <c r="E1" s="1"/>
      <c r="F1" s="1"/>
      <c r="G1" s="35"/>
      <c r="H1" s="1"/>
      <c r="I1" s="17"/>
      <c r="J1" s="18"/>
      <c r="K1" s="92" t="s">
        <v>0</v>
      </c>
      <c r="L1" s="92"/>
      <c r="M1" s="20"/>
      <c r="N1" s="20"/>
      <c r="O1" s="20"/>
    </row>
    <row r="2" spans="1:21" ht="19.5" x14ac:dyDescent="0.3">
      <c r="A2" s="1"/>
      <c r="B2" s="1"/>
      <c r="C2" s="2"/>
      <c r="D2" s="33"/>
      <c r="E2" s="1"/>
      <c r="F2" s="1"/>
      <c r="G2" s="35"/>
      <c r="H2" s="1"/>
      <c r="I2" s="17"/>
      <c r="J2" s="18"/>
      <c r="K2" s="92" t="s">
        <v>1</v>
      </c>
      <c r="L2" s="92"/>
      <c r="M2" s="20"/>
      <c r="N2" s="20"/>
      <c r="O2" s="20"/>
    </row>
    <row r="3" spans="1:21" ht="19.5" x14ac:dyDescent="0.3">
      <c r="A3" s="1"/>
      <c r="B3" s="1"/>
      <c r="C3" s="2"/>
      <c r="D3" s="33"/>
      <c r="E3" s="1"/>
      <c r="F3" s="1"/>
      <c r="G3" s="35"/>
      <c r="H3" s="1"/>
      <c r="I3" s="17"/>
      <c r="J3" s="18"/>
      <c r="K3" s="92" t="s">
        <v>62</v>
      </c>
      <c r="L3" s="92"/>
      <c r="M3" s="20"/>
      <c r="N3" s="20"/>
      <c r="O3" s="20"/>
    </row>
    <row r="4" spans="1:21" ht="19.5" x14ac:dyDescent="0.3">
      <c r="A4" s="1"/>
      <c r="B4" s="1"/>
      <c r="C4" s="2"/>
      <c r="D4" s="33"/>
      <c r="E4" s="1"/>
      <c r="F4" s="1"/>
      <c r="G4" s="35"/>
      <c r="H4" s="1"/>
      <c r="I4" s="17"/>
      <c r="J4" s="18"/>
      <c r="K4" s="127" t="s">
        <v>65</v>
      </c>
      <c r="L4" s="92"/>
      <c r="M4" s="20"/>
      <c r="N4" s="20"/>
      <c r="O4" s="20"/>
    </row>
    <row r="5" spans="1:21" ht="19.5" x14ac:dyDescent="0.3">
      <c r="A5" s="96" t="s">
        <v>63</v>
      </c>
      <c r="B5" s="96"/>
      <c r="C5" s="96"/>
      <c r="D5" s="33"/>
      <c r="E5" s="93"/>
      <c r="F5" s="94"/>
      <c r="G5" s="94"/>
      <c r="H5" s="94"/>
      <c r="I5" s="95"/>
      <c r="J5" s="18"/>
      <c r="K5" s="94"/>
      <c r="L5" s="94"/>
      <c r="M5" s="20"/>
      <c r="N5" s="20"/>
      <c r="O5" s="20"/>
    </row>
    <row r="6" spans="1:21" ht="19.5" x14ac:dyDescent="0.25">
      <c r="A6" s="97" t="s">
        <v>64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20"/>
      <c r="O6" s="20"/>
    </row>
    <row r="7" spans="1:21" ht="28.5" customHeight="1" x14ac:dyDescent="0.25">
      <c r="A7" s="101" t="s">
        <v>2</v>
      </c>
      <c r="B7" s="101" t="s">
        <v>3</v>
      </c>
      <c r="C7" s="101" t="s">
        <v>4</v>
      </c>
      <c r="D7" s="101" t="s">
        <v>5</v>
      </c>
      <c r="E7" s="101" t="s">
        <v>60</v>
      </c>
      <c r="F7" s="101"/>
      <c r="G7" s="101" t="s">
        <v>6</v>
      </c>
      <c r="H7" s="101"/>
      <c r="I7" s="101" t="s">
        <v>39</v>
      </c>
      <c r="J7" s="101" t="s">
        <v>57</v>
      </c>
      <c r="K7" s="101"/>
      <c r="L7" s="101"/>
      <c r="M7" s="101"/>
      <c r="N7" s="98"/>
      <c r="O7" s="53"/>
    </row>
    <row r="8" spans="1:21" x14ac:dyDescent="0.25">
      <c r="A8" s="101"/>
      <c r="B8" s="101"/>
      <c r="C8" s="101"/>
      <c r="D8" s="101"/>
      <c r="E8" s="101" t="s">
        <v>58</v>
      </c>
      <c r="F8" s="101" t="s">
        <v>59</v>
      </c>
      <c r="G8" s="101" t="s">
        <v>52</v>
      </c>
      <c r="H8" s="101" t="s">
        <v>53</v>
      </c>
      <c r="I8" s="101"/>
      <c r="J8" s="101" t="s">
        <v>7</v>
      </c>
      <c r="K8" s="101" t="s">
        <v>8</v>
      </c>
      <c r="L8" s="101"/>
      <c r="M8" s="101"/>
      <c r="N8" s="98"/>
      <c r="O8" s="53"/>
    </row>
    <row r="9" spans="1:2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 t="s">
        <v>40</v>
      </c>
      <c r="L9" s="101" t="s">
        <v>41</v>
      </c>
      <c r="M9" s="101"/>
      <c r="N9" s="98"/>
      <c r="O9" s="53"/>
    </row>
    <row r="10" spans="1:21" ht="68.25" customHeigh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23" t="s">
        <v>9</v>
      </c>
      <c r="M10" s="8" t="s">
        <v>51</v>
      </c>
      <c r="N10" s="98"/>
      <c r="O10" s="20"/>
    </row>
    <row r="11" spans="1:21" x14ac:dyDescent="0.25">
      <c r="A11" s="6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  <c r="J11" s="23">
        <v>10</v>
      </c>
      <c r="K11" s="23">
        <v>11</v>
      </c>
      <c r="L11" s="23">
        <v>12</v>
      </c>
      <c r="M11" s="23">
        <v>13</v>
      </c>
      <c r="N11" s="53"/>
      <c r="O11" s="53"/>
    </row>
    <row r="12" spans="1:21" ht="17.25" customHeight="1" x14ac:dyDescent="0.25">
      <c r="A12" s="102" t="s">
        <v>10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54"/>
      <c r="O12" s="54"/>
      <c r="T12" s="44"/>
      <c r="U12" s="44"/>
    </row>
    <row r="13" spans="1:21" ht="51.75" customHeight="1" x14ac:dyDescent="0.25">
      <c r="A13" s="61">
        <v>1</v>
      </c>
      <c r="B13" s="8" t="s">
        <v>33</v>
      </c>
      <c r="C13" s="14">
        <v>184</v>
      </c>
      <c r="D13" s="14">
        <f>C13</f>
        <v>184</v>
      </c>
      <c r="E13" s="5" t="s">
        <v>26</v>
      </c>
      <c r="F13" s="5" t="s">
        <v>30</v>
      </c>
      <c r="G13" s="9">
        <v>253186</v>
      </c>
      <c r="H13" s="9">
        <f>G13*0.9</f>
        <v>227867.4</v>
      </c>
      <c r="I13" s="9"/>
      <c r="J13" s="9">
        <f>L13+M13</f>
        <v>227867.4</v>
      </c>
      <c r="K13" s="3"/>
      <c r="L13" s="9">
        <v>149000</v>
      </c>
      <c r="M13" s="9">
        <f>58000+20867.4</f>
        <v>78867.399999999994</v>
      </c>
      <c r="N13" s="55"/>
      <c r="O13" s="74"/>
      <c r="P13" s="11"/>
      <c r="T13" s="44"/>
      <c r="U13" s="44"/>
    </row>
    <row r="14" spans="1:21" ht="42" customHeight="1" x14ac:dyDescent="0.25">
      <c r="A14" s="61">
        <v>2</v>
      </c>
      <c r="B14" s="8" t="s">
        <v>38</v>
      </c>
      <c r="C14" s="14">
        <v>1123</v>
      </c>
      <c r="D14" s="14">
        <f>C14</f>
        <v>1123</v>
      </c>
      <c r="E14" s="51" t="s">
        <v>20</v>
      </c>
      <c r="F14" s="5" t="s">
        <v>47</v>
      </c>
      <c r="G14" s="9">
        <v>1014353</v>
      </c>
      <c r="H14" s="9">
        <f>G14*0.9</f>
        <v>912917.70000000007</v>
      </c>
      <c r="I14" s="9"/>
      <c r="J14" s="9">
        <f t="shared" ref="J14" si="0">L14+M14</f>
        <v>859301.67999999993</v>
      </c>
      <c r="K14" s="64"/>
      <c r="L14" s="9">
        <v>599999</v>
      </c>
      <c r="M14" s="9">
        <f>3302.68+247000+9000</f>
        <v>259302.68</v>
      </c>
      <c r="N14" s="55"/>
      <c r="O14" s="74"/>
      <c r="T14" s="44"/>
      <c r="U14" s="44"/>
    </row>
    <row r="15" spans="1:21" ht="51.75" customHeight="1" x14ac:dyDescent="0.25">
      <c r="A15" s="61">
        <v>3</v>
      </c>
      <c r="B15" s="8" t="s">
        <v>50</v>
      </c>
      <c r="C15" s="14">
        <v>871</v>
      </c>
      <c r="D15" s="14">
        <v>871</v>
      </c>
      <c r="E15" s="51" t="s">
        <v>61</v>
      </c>
      <c r="F15" s="82" t="s">
        <v>26</v>
      </c>
      <c r="G15" s="9">
        <v>1243628</v>
      </c>
      <c r="H15" s="9">
        <f>G15*0.89</f>
        <v>1106828.92</v>
      </c>
      <c r="I15" s="9"/>
      <c r="J15" s="9">
        <f>L15+M15</f>
        <v>1106828.92</v>
      </c>
      <c r="K15" s="64"/>
      <c r="L15" s="9">
        <v>551000</v>
      </c>
      <c r="M15" s="9">
        <f>413845+141983.92</f>
        <v>555828.92000000004</v>
      </c>
      <c r="N15" s="55"/>
      <c r="O15" s="74"/>
      <c r="T15" s="44"/>
      <c r="U15" s="44"/>
    </row>
    <row r="16" spans="1:21" ht="14.25" customHeight="1" x14ac:dyDescent="0.25">
      <c r="A16" s="13"/>
      <c r="B16" s="15" t="s">
        <v>18</v>
      </c>
      <c r="C16" s="43">
        <f>SUM(C13:C15)</f>
        <v>2178</v>
      </c>
      <c r="D16" s="43">
        <f>SUM(D13:D15)</f>
        <v>2178</v>
      </c>
      <c r="E16" s="48"/>
      <c r="F16" s="48"/>
      <c r="G16" s="52">
        <f>SUM(G13:G15)</f>
        <v>2511167</v>
      </c>
      <c r="H16" s="52">
        <f>SUM(H13:H15)</f>
        <v>2247614.02</v>
      </c>
      <c r="I16" s="52">
        <f t="shared" ref="I16:L16" si="1">SUM(I13:I15)</f>
        <v>0</v>
      </c>
      <c r="J16" s="52">
        <f t="shared" si="1"/>
        <v>2193998</v>
      </c>
      <c r="K16" s="52">
        <f t="shared" si="1"/>
        <v>0</v>
      </c>
      <c r="L16" s="52">
        <f t="shared" si="1"/>
        <v>1299999</v>
      </c>
      <c r="M16" s="52">
        <f>SUM(M13:M15)</f>
        <v>893999</v>
      </c>
      <c r="N16" s="58"/>
      <c r="O16" s="56"/>
      <c r="P16" s="40"/>
      <c r="Q16" s="40"/>
      <c r="R16" s="21"/>
      <c r="S16" s="21"/>
      <c r="T16" s="44"/>
      <c r="U16" s="44"/>
    </row>
    <row r="17" spans="1:21" x14ac:dyDescent="0.25">
      <c r="A17" s="104" t="s">
        <v>22</v>
      </c>
      <c r="B17" s="10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7"/>
      <c r="N17" s="57"/>
      <c r="O17" s="57"/>
      <c r="P17" s="40"/>
      <c r="Q17" s="40"/>
      <c r="T17" s="44"/>
      <c r="U17" s="44"/>
    </row>
    <row r="18" spans="1:21" ht="39.75" customHeight="1" x14ac:dyDescent="0.25">
      <c r="A18" s="61">
        <v>1</v>
      </c>
      <c r="B18" s="8" t="s">
        <v>49</v>
      </c>
      <c r="C18" s="86">
        <v>305</v>
      </c>
      <c r="D18" s="86"/>
      <c r="E18" s="87" t="s">
        <v>30</v>
      </c>
      <c r="F18" s="88" t="s">
        <v>24</v>
      </c>
      <c r="G18" s="85">
        <v>620930</v>
      </c>
      <c r="H18" s="85">
        <f>G18*0.9</f>
        <v>558837</v>
      </c>
      <c r="I18" s="83"/>
      <c r="J18" s="85">
        <f t="shared" ref="J18" si="2">L18+M18</f>
        <v>2</v>
      </c>
      <c r="K18" s="84"/>
      <c r="L18" s="85">
        <v>1</v>
      </c>
      <c r="M18" s="85">
        <v>1</v>
      </c>
      <c r="N18" s="55"/>
      <c r="O18" s="74"/>
      <c r="T18" s="44"/>
      <c r="U18" s="44"/>
    </row>
    <row r="19" spans="1:21" x14ac:dyDescent="0.25">
      <c r="A19" s="13"/>
      <c r="B19" s="15" t="s">
        <v>18</v>
      </c>
      <c r="C19" s="43">
        <f>SUM(C18:C18)</f>
        <v>305</v>
      </c>
      <c r="D19" s="43"/>
      <c r="E19" s="45"/>
      <c r="F19" s="45"/>
      <c r="G19" s="52">
        <f t="shared" ref="G19:M19" si="3">SUM(G18:G18)</f>
        <v>620930</v>
      </c>
      <c r="H19" s="52">
        <f t="shared" si="3"/>
        <v>558837</v>
      </c>
      <c r="I19" s="52">
        <f t="shared" si="3"/>
        <v>0</v>
      </c>
      <c r="J19" s="52">
        <f t="shared" si="3"/>
        <v>2</v>
      </c>
      <c r="K19" s="52">
        <f t="shared" si="3"/>
        <v>0</v>
      </c>
      <c r="L19" s="52">
        <f t="shared" si="3"/>
        <v>1</v>
      </c>
      <c r="M19" s="52">
        <f t="shared" si="3"/>
        <v>1</v>
      </c>
      <c r="N19" s="58"/>
      <c r="O19" s="56"/>
      <c r="P19" s="40"/>
      <c r="Q19" s="40"/>
    </row>
    <row r="20" spans="1:21" ht="15.75" customHeight="1" x14ac:dyDescent="0.25">
      <c r="A20" s="104" t="s">
        <v>21</v>
      </c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7"/>
      <c r="N20" s="57"/>
      <c r="O20" s="81"/>
      <c r="P20" s="40"/>
      <c r="Q20" s="40"/>
    </row>
    <row r="21" spans="1:21" ht="51" customHeight="1" x14ac:dyDescent="0.35">
      <c r="A21" s="26">
        <v>1</v>
      </c>
      <c r="B21" s="8" t="s">
        <v>27</v>
      </c>
      <c r="C21" s="14">
        <v>629</v>
      </c>
      <c r="D21" s="3"/>
      <c r="E21" s="5" t="s">
        <v>20</v>
      </c>
      <c r="F21" s="5" t="s">
        <v>43</v>
      </c>
      <c r="G21" s="9">
        <f>H21</f>
        <v>35000</v>
      </c>
      <c r="H21" s="9">
        <v>35000</v>
      </c>
      <c r="I21" s="9"/>
      <c r="J21" s="9">
        <f>L21+M21</f>
        <v>35000</v>
      </c>
      <c r="K21" s="9"/>
      <c r="L21" s="9"/>
      <c r="M21" s="9">
        <v>35000</v>
      </c>
      <c r="N21" s="62"/>
      <c r="P21" s="40"/>
      <c r="Q21" s="50"/>
      <c r="T21" s="40"/>
    </row>
    <row r="22" spans="1:21" ht="51" customHeight="1" x14ac:dyDescent="0.35">
      <c r="A22" s="26">
        <v>2</v>
      </c>
      <c r="B22" s="8" t="s">
        <v>28</v>
      </c>
      <c r="C22" s="14">
        <v>255</v>
      </c>
      <c r="D22" s="3"/>
      <c r="E22" s="5" t="s">
        <v>20</v>
      </c>
      <c r="F22" s="5" t="s">
        <v>43</v>
      </c>
      <c r="G22" s="9">
        <f>H22</f>
        <v>30000</v>
      </c>
      <c r="H22" s="9">
        <v>30000</v>
      </c>
      <c r="I22" s="9"/>
      <c r="J22" s="9">
        <f t="shared" ref="J22:J23" si="4">L22+M22</f>
        <v>35000</v>
      </c>
      <c r="K22" s="9"/>
      <c r="L22" s="9"/>
      <c r="M22" s="9">
        <v>35000</v>
      </c>
      <c r="N22" s="62"/>
      <c r="P22" s="40"/>
      <c r="Q22" s="50"/>
      <c r="T22" s="40"/>
    </row>
    <row r="23" spans="1:21" ht="51" customHeight="1" x14ac:dyDescent="0.35">
      <c r="A23" s="26">
        <v>3</v>
      </c>
      <c r="B23" s="8" t="s">
        <v>29</v>
      </c>
      <c r="C23" s="14">
        <v>255</v>
      </c>
      <c r="D23" s="3"/>
      <c r="E23" s="5" t="s">
        <v>20</v>
      </c>
      <c r="F23" s="5" t="s">
        <v>43</v>
      </c>
      <c r="G23" s="9">
        <f>H23</f>
        <v>30000</v>
      </c>
      <c r="H23" s="9">
        <v>30000</v>
      </c>
      <c r="I23" s="9"/>
      <c r="J23" s="9">
        <f t="shared" si="4"/>
        <v>35000</v>
      </c>
      <c r="K23" s="9"/>
      <c r="L23" s="9"/>
      <c r="M23" s="9">
        <v>35000</v>
      </c>
      <c r="N23" s="62"/>
      <c r="P23" s="40"/>
      <c r="Q23" s="50"/>
      <c r="T23" s="40"/>
    </row>
    <row r="24" spans="1:21" ht="38.25" customHeight="1" x14ac:dyDescent="0.35">
      <c r="A24" s="26">
        <v>4</v>
      </c>
      <c r="B24" s="8" t="s">
        <v>46</v>
      </c>
      <c r="C24" s="14">
        <v>663</v>
      </c>
      <c r="D24" s="3"/>
      <c r="E24" s="5" t="s">
        <v>32</v>
      </c>
      <c r="F24" s="5" t="s">
        <v>42</v>
      </c>
      <c r="G24" s="9">
        <f>H24</f>
        <v>35000</v>
      </c>
      <c r="H24" s="9">
        <v>35000</v>
      </c>
      <c r="I24" s="9"/>
      <c r="J24" s="9">
        <f t="shared" ref="J24" si="5">L24+M24</f>
        <v>35000</v>
      </c>
      <c r="K24" s="9"/>
      <c r="L24" s="9"/>
      <c r="M24" s="9">
        <v>35000</v>
      </c>
      <c r="N24" s="62"/>
      <c r="P24" s="40"/>
      <c r="Q24" s="50"/>
      <c r="T24" s="40"/>
    </row>
    <row r="25" spans="1:21" ht="14.25" customHeight="1" x14ac:dyDescent="0.25">
      <c r="A25" s="7"/>
      <c r="B25" s="37" t="s">
        <v>18</v>
      </c>
      <c r="C25" s="43">
        <f>SUM(C21:C24)</f>
        <v>1802</v>
      </c>
      <c r="D25" s="43"/>
      <c r="E25" s="43"/>
      <c r="F25" s="43"/>
      <c r="G25" s="52">
        <f t="shared" ref="G25:L25" si="6">SUM(G21:G24)</f>
        <v>130000</v>
      </c>
      <c r="H25" s="52">
        <f t="shared" si="6"/>
        <v>130000</v>
      </c>
      <c r="I25" s="52">
        <f t="shared" si="6"/>
        <v>0</v>
      </c>
      <c r="J25" s="52">
        <f t="shared" si="6"/>
        <v>140000</v>
      </c>
      <c r="K25" s="52">
        <f t="shared" si="6"/>
        <v>0</v>
      </c>
      <c r="L25" s="52">
        <f t="shared" si="6"/>
        <v>0</v>
      </c>
      <c r="M25" s="52">
        <f>SUM(M21:M24)</f>
        <v>140000</v>
      </c>
      <c r="N25" s="58"/>
      <c r="O25" s="58"/>
      <c r="P25" s="40"/>
      <c r="Q25" s="40"/>
    </row>
    <row r="26" spans="1:21" x14ac:dyDescent="0.25">
      <c r="A26" s="108" t="s">
        <v>23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59"/>
      <c r="O26" s="59"/>
      <c r="P26" s="40"/>
      <c r="Q26" s="40"/>
    </row>
    <row r="27" spans="1:21" ht="64.5" customHeight="1" x14ac:dyDescent="0.25">
      <c r="A27" s="27">
        <v>1</v>
      </c>
      <c r="B27" s="25" t="s">
        <v>48</v>
      </c>
      <c r="C27" s="6"/>
      <c r="D27" s="6"/>
      <c r="E27" s="5" t="s">
        <v>20</v>
      </c>
      <c r="F27" s="49" t="s">
        <v>24</v>
      </c>
      <c r="G27" s="9">
        <f>J27</f>
        <v>75000</v>
      </c>
      <c r="H27" s="9">
        <f>J27</f>
        <v>75000</v>
      </c>
      <c r="I27" s="28"/>
      <c r="J27" s="9">
        <f>M27</f>
        <v>75000</v>
      </c>
      <c r="K27" s="29"/>
      <c r="L27" s="9"/>
      <c r="M27" s="9">
        <f>75000</f>
        <v>75000</v>
      </c>
      <c r="N27" s="34"/>
      <c r="O27" s="34"/>
      <c r="P27" s="40"/>
      <c r="Q27" s="40"/>
    </row>
    <row r="28" spans="1:21" x14ac:dyDescent="0.25">
      <c r="A28" s="4"/>
      <c r="B28" s="46" t="s">
        <v>18</v>
      </c>
      <c r="C28" s="76"/>
      <c r="D28" s="76"/>
      <c r="E28" s="46"/>
      <c r="F28" s="46"/>
      <c r="G28" s="47">
        <f>SUM(G27:G27)</f>
        <v>75000</v>
      </c>
      <c r="H28" s="47">
        <f>SUM(H27:H27)</f>
        <v>75000</v>
      </c>
      <c r="I28" s="47">
        <f>SUM(I27:I27)</f>
        <v>0</v>
      </c>
      <c r="J28" s="47">
        <f>SUM(J27:J27)</f>
        <v>75000</v>
      </c>
      <c r="K28" s="47">
        <f>K27</f>
        <v>0</v>
      </c>
      <c r="L28" s="47">
        <f>L27</f>
        <v>0</v>
      </c>
      <c r="M28" s="47">
        <f>M27</f>
        <v>75000</v>
      </c>
      <c r="N28" s="60"/>
      <c r="O28" s="60"/>
      <c r="P28" s="40"/>
      <c r="Q28" s="40"/>
    </row>
    <row r="29" spans="1:21" ht="13.5" customHeight="1" x14ac:dyDescent="0.25">
      <c r="A29" s="31"/>
      <c r="B29" s="10" t="s">
        <v>17</v>
      </c>
      <c r="C29" s="75"/>
      <c r="D29" s="75">
        <f>D25+D19+D16</f>
        <v>2178</v>
      </c>
      <c r="E29" s="32"/>
      <c r="F29" s="32"/>
      <c r="G29" s="22">
        <f>G28+G25+G16+G19</f>
        <v>3337097</v>
      </c>
      <c r="H29" s="22">
        <f>H28+H25+H16+H19</f>
        <v>3011451.02</v>
      </c>
      <c r="I29" s="22">
        <f>I28+I25+I16+I19</f>
        <v>0</v>
      </c>
      <c r="J29" s="22">
        <f>J28+J25+J16+J19</f>
        <v>2409000</v>
      </c>
      <c r="K29" s="22">
        <f>K28+K25+K16+K19</f>
        <v>0</v>
      </c>
      <c r="L29" s="22">
        <f>L25+L19+L16</f>
        <v>1300000</v>
      </c>
      <c r="M29" s="22">
        <f>M28+M25+M19+M16</f>
        <v>1109000</v>
      </c>
      <c r="N29" s="30"/>
      <c r="O29" s="30"/>
      <c r="P29" s="40"/>
      <c r="Q29" s="40"/>
    </row>
    <row r="30" spans="1:21" ht="13.5" customHeight="1" x14ac:dyDescent="0.25">
      <c r="A30" s="38"/>
      <c r="B30" s="24"/>
      <c r="C30" s="39"/>
      <c r="D30" s="39"/>
      <c r="E30" s="39"/>
      <c r="F30" s="39"/>
      <c r="G30" s="30"/>
      <c r="H30" s="30"/>
      <c r="I30" s="30"/>
      <c r="J30" s="30"/>
      <c r="K30" s="30"/>
      <c r="L30" s="30"/>
      <c r="M30" s="30"/>
      <c r="N30" s="30"/>
      <c r="O30" s="30"/>
      <c r="P30" s="40"/>
      <c r="Q30" s="40"/>
    </row>
    <row r="31" spans="1:21" ht="13.5" customHeight="1" x14ac:dyDescent="0.25">
      <c r="A31" s="38"/>
      <c r="B31" s="24"/>
      <c r="C31" s="39"/>
      <c r="D31" s="39"/>
      <c r="E31" s="39"/>
      <c r="F31" s="39"/>
      <c r="G31" s="30"/>
      <c r="H31" s="30"/>
      <c r="I31" s="30"/>
      <c r="J31" s="30"/>
      <c r="K31" s="30"/>
      <c r="L31" s="30"/>
      <c r="M31" s="30"/>
      <c r="N31" s="30"/>
      <c r="O31" s="30"/>
      <c r="P31" s="40"/>
      <c r="Q31" s="40"/>
    </row>
    <row r="32" spans="1:21" ht="13.5" customHeight="1" x14ac:dyDescent="0.25">
      <c r="A32" s="38"/>
      <c r="B32" s="24"/>
      <c r="C32" s="39"/>
      <c r="D32" s="39"/>
      <c r="E32" s="39"/>
      <c r="F32" s="39"/>
      <c r="G32" s="30"/>
      <c r="H32" s="30"/>
      <c r="I32" s="30"/>
      <c r="J32" s="30"/>
      <c r="K32" s="30"/>
      <c r="L32" s="30"/>
      <c r="M32" s="30"/>
      <c r="N32" s="30"/>
      <c r="O32" s="30"/>
      <c r="P32" s="40"/>
      <c r="Q32" s="40"/>
    </row>
    <row r="33" spans="1:15" ht="16.5" customHeight="1" x14ac:dyDescent="0.25">
      <c r="H33" s="35"/>
      <c r="I33" s="35"/>
      <c r="J33" s="35"/>
      <c r="K33" s="35"/>
      <c r="L33" s="36"/>
      <c r="M33" s="36"/>
      <c r="N33" s="36"/>
      <c r="O33" s="36"/>
    </row>
    <row r="34" spans="1:15" ht="16.5" customHeight="1" x14ac:dyDescent="0.25">
      <c r="H34" s="35"/>
      <c r="I34" s="35"/>
      <c r="J34" s="35"/>
      <c r="K34" s="35"/>
      <c r="L34" s="36"/>
      <c r="M34" s="36"/>
      <c r="N34" s="36"/>
      <c r="O34" s="36"/>
    </row>
    <row r="35" spans="1:15" ht="27" customHeight="1" x14ac:dyDescent="0.25">
      <c r="A35" s="1"/>
      <c r="G35" s="35"/>
      <c r="H35" s="35"/>
      <c r="I35" s="35"/>
      <c r="J35" s="35"/>
      <c r="K35" s="35"/>
      <c r="L35" s="36"/>
      <c r="M35" s="36"/>
      <c r="N35" s="36"/>
      <c r="O35" s="36"/>
    </row>
    <row r="36" spans="1:15" ht="16.5" customHeight="1" x14ac:dyDescent="0.25">
      <c r="C36" s="1"/>
      <c r="D36" s="33"/>
      <c r="E36" s="33"/>
      <c r="F36" s="34"/>
      <c r="G36" s="35"/>
      <c r="H36" s="35"/>
      <c r="I36" s="35"/>
      <c r="J36" s="35"/>
      <c r="K36" s="35"/>
      <c r="L36" s="36"/>
      <c r="M36" s="36"/>
      <c r="N36" s="36"/>
      <c r="O36" s="36"/>
    </row>
    <row r="37" spans="1:15" ht="16.5" customHeight="1" x14ac:dyDescent="0.25">
      <c r="C37" s="1"/>
      <c r="D37" s="33"/>
      <c r="E37" s="33"/>
      <c r="F37" s="34"/>
      <c r="G37" s="35"/>
      <c r="H37" s="35"/>
      <c r="I37" s="35"/>
      <c r="J37" s="35"/>
      <c r="K37" s="35"/>
      <c r="L37" s="36"/>
      <c r="M37" s="36"/>
      <c r="N37" s="36"/>
      <c r="O37" s="36"/>
    </row>
    <row r="38" spans="1:15" ht="16.5" customHeight="1" x14ac:dyDescent="0.25">
      <c r="C38" s="1"/>
      <c r="D38" s="33"/>
      <c r="E38" s="33"/>
      <c r="F38" s="34"/>
      <c r="G38" s="35"/>
      <c r="H38" s="35"/>
      <c r="I38" s="35"/>
      <c r="J38" s="35"/>
      <c r="K38" s="35"/>
      <c r="L38" s="36"/>
      <c r="M38" s="36"/>
      <c r="N38" s="36"/>
      <c r="O38" s="36"/>
    </row>
    <row r="39" spans="1:15" ht="12.75" customHeight="1" x14ac:dyDescent="0.25">
      <c r="C39" s="1"/>
      <c r="D39" s="33"/>
      <c r="E39" s="33"/>
      <c r="F39" s="34"/>
      <c r="G39" s="35"/>
      <c r="H39" s="35"/>
      <c r="I39" s="35"/>
      <c r="J39" s="35"/>
      <c r="K39" s="35"/>
      <c r="L39" s="36"/>
      <c r="M39" s="36"/>
      <c r="N39" s="36"/>
      <c r="O39" s="36"/>
    </row>
    <row r="40" spans="1:15" ht="18.75" customHeight="1" x14ac:dyDescent="0.25">
      <c r="C40" s="1"/>
      <c r="D40" s="33"/>
      <c r="E40" s="33"/>
      <c r="F40" s="34"/>
      <c r="G40" s="99"/>
      <c r="H40" s="99"/>
      <c r="I40" s="99"/>
      <c r="J40" s="99"/>
      <c r="K40" s="99"/>
      <c r="L40" s="100"/>
      <c r="M40" s="100"/>
      <c r="N40" s="36"/>
      <c r="O40" s="36"/>
    </row>
    <row r="41" spans="1:15" ht="18" customHeight="1" x14ac:dyDescent="0.25">
      <c r="B41" s="1"/>
      <c r="C41" s="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16.5" customHeight="1" x14ac:dyDescent="0.3">
      <c r="B42" s="1"/>
      <c r="C42" s="1"/>
      <c r="D42" s="12"/>
      <c r="E42" s="12"/>
      <c r="F42" s="12"/>
      <c r="G42" s="12"/>
      <c r="H42" s="16"/>
      <c r="I42" s="16"/>
      <c r="J42" s="12"/>
      <c r="K42" s="12"/>
      <c r="L42" s="12"/>
      <c r="M42" s="12"/>
      <c r="N42" s="12"/>
      <c r="O42" s="12"/>
    </row>
    <row r="45" spans="1:15" ht="18.75" x14ac:dyDescent="0.3">
      <c r="B45" s="19"/>
      <c r="C45" s="19"/>
      <c r="D45" s="19"/>
      <c r="E45" s="19"/>
      <c r="F45" s="19"/>
      <c r="G45" s="19"/>
      <c r="H45" s="19"/>
      <c r="I45" s="19"/>
    </row>
    <row r="46" spans="1:15" ht="18.75" x14ac:dyDescent="0.3">
      <c r="B46" s="19"/>
      <c r="C46" s="19"/>
      <c r="D46" s="19"/>
      <c r="E46" s="19"/>
      <c r="F46" s="19"/>
      <c r="G46" s="19"/>
      <c r="H46" s="19"/>
      <c r="I46" s="19"/>
    </row>
  </sheetData>
  <mergeCells count="25">
    <mergeCell ref="G7:H7"/>
    <mergeCell ref="I7:I10"/>
    <mergeCell ref="J7:M7"/>
    <mergeCell ref="E8:E10"/>
    <mergeCell ref="F8:F10"/>
    <mergeCell ref="G8:G10"/>
    <mergeCell ref="H8:H10"/>
    <mergeCell ref="J8:J10"/>
    <mergeCell ref="K8:M8"/>
    <mergeCell ref="A5:C5"/>
    <mergeCell ref="A6:M6"/>
    <mergeCell ref="N7:N10"/>
    <mergeCell ref="G40:K40"/>
    <mergeCell ref="L40:M40"/>
    <mergeCell ref="K9:K10"/>
    <mergeCell ref="L9:M9"/>
    <mergeCell ref="A12:M12"/>
    <mergeCell ref="A17:M17"/>
    <mergeCell ref="A26:M26"/>
    <mergeCell ref="A20:M20"/>
    <mergeCell ref="A7:A10"/>
    <mergeCell ref="B7:B10"/>
    <mergeCell ref="C7:C10"/>
    <mergeCell ref="D7:D10"/>
    <mergeCell ref="E7:F7"/>
  </mergeCells>
  <pageMargins left="0.51181102362204722" right="0.51181102362204722" top="0.3543307086614173" bottom="0.3543307086614173" header="0" footer="0"/>
  <pageSetup paperSize="9" scale="80" fitToHeight="0" orientation="landscape" r:id="rId1"/>
  <rowBreaks count="1" manualBreakCount="1">
    <brk id="22" max="12" man="1"/>
  </rowBreaks>
  <colBreaks count="1" manualBreakCount="1">
    <brk id="15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view="pageBreakPreview" topLeftCell="A4" zoomScale="85" zoomScaleNormal="100" zoomScaleSheetLayoutView="85" workbookViewId="0">
      <selection activeCell="D8" sqref="D8"/>
    </sheetView>
  </sheetViews>
  <sheetFormatPr defaultRowHeight="15" x14ac:dyDescent="0.25"/>
  <cols>
    <col min="2" max="2" width="28.28515625" customWidth="1"/>
    <col min="3" max="3" width="13" customWidth="1"/>
    <col min="4" max="4" width="10.42578125" customWidth="1"/>
    <col min="5" max="5" width="10.140625" customWidth="1"/>
    <col min="6" max="6" width="10" customWidth="1"/>
    <col min="7" max="7" width="9.140625" customWidth="1"/>
    <col min="11" max="11" width="24.42578125" customWidth="1"/>
    <col min="13" max="13" width="13" customWidth="1"/>
  </cols>
  <sheetData>
    <row r="1" spans="1:13" ht="15.75" x14ac:dyDescent="0.25">
      <c r="A1" s="111" t="s">
        <v>11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112"/>
    </row>
    <row r="2" spans="1:13" ht="15.7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42"/>
    </row>
    <row r="3" spans="1:13" x14ac:dyDescent="0.25">
      <c r="A3" s="113" t="s">
        <v>2</v>
      </c>
      <c r="B3" s="114" t="s">
        <v>3</v>
      </c>
      <c r="C3" s="101" t="s">
        <v>25</v>
      </c>
      <c r="D3" s="101" t="s">
        <v>12</v>
      </c>
      <c r="E3" s="101"/>
      <c r="F3" s="101" t="s">
        <v>13</v>
      </c>
      <c r="G3" s="114" t="s">
        <v>19</v>
      </c>
      <c r="H3" s="114"/>
      <c r="I3" s="114"/>
      <c r="J3" s="114"/>
      <c r="K3" s="114"/>
      <c r="L3" s="114" t="s">
        <v>14</v>
      </c>
      <c r="M3" s="115"/>
    </row>
    <row r="4" spans="1:13" ht="42" customHeight="1" x14ac:dyDescent="0.25">
      <c r="A4" s="113"/>
      <c r="B4" s="114"/>
      <c r="C4" s="101"/>
      <c r="D4" s="23" t="s">
        <v>15</v>
      </c>
      <c r="E4" s="23" t="s">
        <v>16</v>
      </c>
      <c r="F4" s="101"/>
      <c r="G4" s="114"/>
      <c r="H4" s="114"/>
      <c r="I4" s="114"/>
      <c r="J4" s="114"/>
      <c r="K4" s="114"/>
      <c r="L4" s="115"/>
      <c r="M4" s="115"/>
    </row>
    <row r="5" spans="1:13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121">
        <v>7</v>
      </c>
      <c r="H5" s="122"/>
      <c r="I5" s="122"/>
      <c r="J5" s="122"/>
      <c r="K5" s="123"/>
      <c r="L5" s="124">
        <v>8</v>
      </c>
      <c r="M5" s="125"/>
    </row>
    <row r="6" spans="1:13" s="65" customFormat="1" ht="128.25" customHeight="1" x14ac:dyDescent="0.35">
      <c r="A6" s="77">
        <v>1</v>
      </c>
      <c r="B6" s="78" t="s">
        <v>33</v>
      </c>
      <c r="C6" s="79">
        <v>2</v>
      </c>
      <c r="D6" s="89" t="s">
        <v>26</v>
      </c>
      <c r="E6" s="89" t="s">
        <v>30</v>
      </c>
      <c r="F6" s="91">
        <v>2019.5</v>
      </c>
      <c r="G6" s="119" t="s">
        <v>54</v>
      </c>
      <c r="H6" s="126"/>
      <c r="I6" s="126"/>
      <c r="J6" s="126"/>
      <c r="K6" s="120"/>
      <c r="L6" s="119" t="s">
        <v>44</v>
      </c>
      <c r="M6" s="120"/>
    </row>
    <row r="7" spans="1:13" s="65" customFormat="1" ht="189" customHeight="1" x14ac:dyDescent="0.35">
      <c r="A7" s="77">
        <v>2</v>
      </c>
      <c r="B7" s="78" t="s">
        <v>38</v>
      </c>
      <c r="C7" s="79">
        <v>3</v>
      </c>
      <c r="D7" s="80" t="s">
        <v>47</v>
      </c>
      <c r="E7" s="89" t="s">
        <v>31</v>
      </c>
      <c r="F7" s="91">
        <v>845.7</v>
      </c>
      <c r="G7" s="119" t="s">
        <v>55</v>
      </c>
      <c r="H7" s="126"/>
      <c r="I7" s="126"/>
      <c r="J7" s="126"/>
      <c r="K7" s="120"/>
      <c r="L7" s="119" t="s">
        <v>45</v>
      </c>
      <c r="M7" s="120"/>
    </row>
    <row r="8" spans="1:13" s="65" customFormat="1" ht="160.5" customHeight="1" x14ac:dyDescent="0.35">
      <c r="A8" s="77">
        <v>3</v>
      </c>
      <c r="B8" s="78" t="s">
        <v>37</v>
      </c>
      <c r="C8" s="79">
        <v>7</v>
      </c>
      <c r="D8" s="80" t="s">
        <v>43</v>
      </c>
      <c r="E8" s="89" t="s">
        <v>42</v>
      </c>
      <c r="F8" s="91">
        <v>1225.9000000000001</v>
      </c>
      <c r="G8" s="119" t="s">
        <v>56</v>
      </c>
      <c r="H8" s="126"/>
      <c r="I8" s="126"/>
      <c r="J8" s="126"/>
      <c r="K8" s="120"/>
      <c r="L8" s="119" t="s">
        <v>44</v>
      </c>
      <c r="M8" s="120"/>
    </row>
    <row r="9" spans="1:13" s="65" customFormat="1" ht="50.25" hidden="1" customHeight="1" x14ac:dyDescent="0.35">
      <c r="A9" s="77">
        <v>4</v>
      </c>
      <c r="B9" s="78" t="s">
        <v>33</v>
      </c>
      <c r="C9" s="79">
        <v>2</v>
      </c>
      <c r="D9" s="89" t="s">
        <v>26</v>
      </c>
      <c r="E9" s="89" t="s">
        <v>30</v>
      </c>
      <c r="F9" s="90">
        <v>1110.6600000000001</v>
      </c>
      <c r="G9" s="116" t="s">
        <v>36</v>
      </c>
      <c r="H9" s="117"/>
      <c r="I9" s="117"/>
      <c r="J9" s="117"/>
      <c r="K9" s="118"/>
      <c r="L9" s="116" t="s">
        <v>34</v>
      </c>
      <c r="M9" s="118"/>
    </row>
    <row r="10" spans="1:13" s="65" customFormat="1" ht="8.25" customHeight="1" x14ac:dyDescent="0.35">
      <c r="A10" s="66"/>
      <c r="B10" s="67"/>
      <c r="C10" s="68"/>
      <c r="D10" s="69"/>
      <c r="E10" s="69"/>
      <c r="F10" s="70"/>
      <c r="G10" s="71"/>
      <c r="H10" s="71"/>
      <c r="I10" s="71"/>
      <c r="J10" s="71"/>
      <c r="K10" s="71"/>
      <c r="L10" s="72"/>
      <c r="M10" s="72"/>
    </row>
    <row r="12" spans="1:13" s="73" customFormat="1" ht="23.25" x14ac:dyDescent="0.35">
      <c r="B12" s="73" t="s">
        <v>35</v>
      </c>
      <c r="C12"/>
      <c r="D12"/>
      <c r="E12"/>
      <c r="F12"/>
      <c r="G12"/>
      <c r="H12"/>
      <c r="I12"/>
      <c r="J12"/>
      <c r="K12"/>
      <c r="L12"/>
    </row>
  </sheetData>
  <mergeCells count="19">
    <mergeCell ref="G9:K9"/>
    <mergeCell ref="L6:M6"/>
    <mergeCell ref="L9:M9"/>
    <mergeCell ref="L7:M7"/>
    <mergeCell ref="G5:K5"/>
    <mergeCell ref="L5:M5"/>
    <mergeCell ref="G8:K8"/>
    <mergeCell ref="L8:M8"/>
    <mergeCell ref="G6:K6"/>
    <mergeCell ref="G7:K7"/>
    <mergeCell ref="A1:K1"/>
    <mergeCell ref="L1:M1"/>
    <mergeCell ref="A3:A4"/>
    <mergeCell ref="B3:B4"/>
    <mergeCell ref="C3:C4"/>
    <mergeCell ref="D3:E3"/>
    <mergeCell ref="F3:F4"/>
    <mergeCell ref="G3:K4"/>
    <mergeCell ref="L3:M4"/>
  </mergeCells>
  <pageMargins left="0.7" right="0.7" top="0.75" bottom="0.75" header="0.3" footer="0.3"/>
  <pageSetup paperSize="9" scale="79" fitToHeight="0" orientation="landscape" r:id="rId1"/>
  <rowBreaks count="1" manualBreakCount="1">
    <brk id="1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</vt:lpstr>
      <vt:lpstr>Лист1</vt:lpstr>
      <vt:lpstr>'2026'!Область_печати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2026-01-20T10:56:42Z</dcterms:modified>
</cp:coreProperties>
</file>